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2020_KYSK\RETL_juuli2020\"/>
    </mc:Choice>
  </mc:AlternateContent>
  <xr:revisionPtr revIDLastSave="0" documentId="8_{E2B4084D-263E-47DB-AB2A-C3781631E57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020 KÜSK MAK" sheetId="4" r:id="rId1"/>
    <sheet name="2020 ECP" sheetId="3" r:id="rId2"/>
  </sheets>
  <definedNames>
    <definedName name="_xlnm.Print_Area" localSheetId="1">'2020 ECP'!$A$1:$E$23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3" l="1"/>
  <c r="C12" i="3"/>
  <c r="E13" i="4"/>
  <c r="F13" i="4"/>
  <c r="G13" i="4" s="1"/>
  <c r="G16" i="4" l="1"/>
  <c r="H16" i="4" l="1"/>
  <c r="G17" i="4"/>
  <c r="E16" i="4"/>
  <c r="F16" i="4"/>
  <c r="E15" i="4"/>
  <c r="H15" i="4" s="1"/>
  <c r="F15" i="4"/>
  <c r="E14" i="4" l="1"/>
  <c r="H14" i="4" s="1"/>
  <c r="E17" i="4" l="1"/>
  <c r="F14" i="4"/>
  <c r="F17" i="4" s="1"/>
  <c r="H21" i="4" l="1"/>
  <c r="G20" i="4"/>
  <c r="B13" i="3" l="1"/>
  <c r="B12" i="3"/>
  <c r="B11" i="3"/>
  <c r="B14" i="3" l="1"/>
  <c r="C22" i="4" l="1"/>
  <c r="D22" i="4"/>
  <c r="E22" i="4"/>
  <c r="E23" i="4" s="1"/>
  <c r="F22" i="4"/>
  <c r="F23" i="4" s="1"/>
  <c r="G22" i="4"/>
  <c r="G23" i="4" s="1"/>
  <c r="B22" i="4"/>
  <c r="H22" i="4" l="1"/>
  <c r="C17" i="4" l="1"/>
  <c r="D17" i="4"/>
  <c r="D23" i="4" s="1"/>
  <c r="B17" i="4"/>
  <c r="H17" i="4" s="1"/>
  <c r="H23" i="4" s="1"/>
  <c r="C11" i="3" l="1"/>
  <c r="C14" i="3" s="1"/>
  <c r="B8" i="3" l="1"/>
  <c r="D14" i="3"/>
</calcChain>
</file>

<file path=xl/sharedStrings.xml><?xml version="1.0" encoding="utf-8"?>
<sst xmlns="http://schemas.openxmlformats.org/spreadsheetml/2006/main" count="48" uniqueCount="42">
  <si>
    <t xml:space="preserve">Aruande esitaja: </t>
  </si>
  <si>
    <t xml:space="preserve">Toetuse kasutamise periood: </t>
  </si>
  <si>
    <t>Lepingujärgne summa:</t>
  </si>
  <si>
    <t>Lepingulised kohustused tulevasteks väljamakseteks</t>
  </si>
  <si>
    <t>7=1+2+3-4-6</t>
  </si>
  <si>
    <t>KOKKU</t>
  </si>
  <si>
    <t xml:space="preserve">Lepingulised kohustused </t>
  </si>
  <si>
    <t xml:space="preserve">Vaba rahaline jääk </t>
  </si>
  <si>
    <t>Tegevusvaldkond 3: Rahvusvahelise koostöö soodustamine</t>
  </si>
  <si>
    <t>MTÜ konsultantide arendamine</t>
  </si>
  <si>
    <t>Jääk</t>
  </si>
  <si>
    <t>2019 riigieelarvelise toetuse kasutamine</t>
  </si>
  <si>
    <t>Kodanike Euroopa riiklik kontaktpunkt</t>
  </si>
  <si>
    <t>Tehtud kulutused summas:</t>
  </si>
  <si>
    <t>Kulud tegevuste kaupa</t>
  </si>
  <si>
    <t>Halduskulud</t>
  </si>
  <si>
    <t>Kulud vastavalt kalkulatsioonile</t>
  </si>
  <si>
    <t>Lepingu nr:</t>
  </si>
  <si>
    <t>Tegelikud kulud (SIM)</t>
  </si>
  <si>
    <t xml:space="preserve">1.Tööjõuga kindlustamine </t>
  </si>
  <si>
    <t>2.Bürookulud, seadmete rent, lähetuskulud</t>
  </si>
  <si>
    <t>3.Infopäevad, seminarid, koolitused, infomaterjalid</t>
  </si>
  <si>
    <t>Kokku MAK</t>
  </si>
  <si>
    <t>MAK halduskulud</t>
  </si>
  <si>
    <t>MAK</t>
  </si>
  <si>
    <t>Kokku KÜSK</t>
  </si>
  <si>
    <t>KÜSK</t>
  </si>
  <si>
    <t>KÜSK (halduskulud, vabaühenduste toetusprogramm ja MAK)</t>
  </si>
  <si>
    <t>Tegevusvaldkond 1: KÜSKi taotlusvoorude korraldamine</t>
  </si>
  <si>
    <t>Tegevusvaldkond 2: Kodanikuühiskonna ja vabaühenduste uuenduslike ja arengut edendavate tegevuste ja lahenduste rahastamine ja korraldamine</t>
  </si>
  <si>
    <t>Riigieelarveline toetus 2020</t>
  </si>
  <si>
    <t>Riigieelarvelise toetuse jääk koos lepinguliste kohustustega 31.12.2019</t>
  </si>
  <si>
    <t>Täitmine 01.01.2020-</t>
  </si>
  <si>
    <t>Tekkepõhised kulud rps 01.01.2020-</t>
  </si>
  <si>
    <t>2020 riigieelarvelise toetuse kasutamine</t>
  </si>
  <si>
    <t>2020. a riigieelarvelise toetuse vaba rahaline  jääk seisuga</t>
  </si>
  <si>
    <t xml:space="preserve">Kantsleri käskkirja „2020. aastaks riigieelarvelise toetuse andmine Sihtasutusele 
Kodanikuühiskonna Sihtkapital“ 
Lisa 2
Tabel 2
</t>
  </si>
  <si>
    <t xml:space="preserve">Kantsleri käskkirja „2020. aastaks riigieelarvelise toetuse andmine Sihtasutusele 
Kodanikuühiskonna Sihtkapital“ 
Lisa 2
Tabel 1
</t>
  </si>
  <si>
    <t>MTÜ konsultantide palgakulud, töökoha- ja halduskulu</t>
  </si>
  <si>
    <t>Kuupäev:  14.07.20</t>
  </si>
  <si>
    <t>Kuupäev: 14.07.20</t>
  </si>
  <si>
    <t>Kodanikuühiskonna Sihtkapital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</si>
</sst>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_k_r_-;\-* #,##0.00\ _k_r_-;_-* &quot;-&quot;??\ _k_r_-;_-@_-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sz val="12"/>
      <name val="Arial"/>
      <family val="2"/>
      <charset val="186"/>
    </font>
    <font>
      <u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sz val="9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2" applyFont="1" applyProtection="1">
      <protection locked="0"/>
    </xf>
    <xf numFmtId="0" fontId="6" fillId="0" borderId="0" xfId="2" applyFont="1" applyProtection="1">
      <protection locked="0"/>
    </xf>
    <xf numFmtId="0" fontId="7" fillId="0" borderId="0" xfId="0" applyFont="1"/>
    <xf numFmtId="0" fontId="3" fillId="0" borderId="0" xfId="2" applyFont="1" applyProtection="1">
      <protection locked="0"/>
    </xf>
    <xf numFmtId="164" fontId="3" fillId="0" borderId="0" xfId="1" applyFont="1" applyProtection="1">
      <protection locked="0"/>
    </xf>
    <xf numFmtId="0" fontId="8" fillId="0" borderId="0" xfId="0" applyFont="1"/>
    <xf numFmtId="0" fontId="6" fillId="0" borderId="11" xfId="2" applyFont="1" applyBorder="1" applyAlignment="1" applyProtection="1">
      <alignment horizontal="left" vertical="center" wrapText="1"/>
      <protection locked="0"/>
    </xf>
    <xf numFmtId="0" fontId="6" fillId="0" borderId="13" xfId="2" applyFont="1" applyBorder="1" applyAlignment="1" applyProtection="1">
      <alignment horizontal="center" vertical="center" wrapText="1"/>
      <protection locked="0"/>
    </xf>
    <xf numFmtId="164" fontId="8" fillId="0" borderId="0" xfId="1" applyFont="1"/>
    <xf numFmtId="14" fontId="8" fillId="0" borderId="0" xfId="0" applyNumberFormat="1" applyFont="1"/>
    <xf numFmtId="164" fontId="10" fillId="0" borderId="0" xfId="1" applyFont="1"/>
    <xf numFmtId="0" fontId="7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165" fontId="4" fillId="0" borderId="0" xfId="2" applyNumberFormat="1" applyFont="1" applyProtection="1">
      <protection locked="0"/>
    </xf>
    <xf numFmtId="165" fontId="3" fillId="0" borderId="0" xfId="3" applyFont="1" applyProtection="1">
      <protection locked="0"/>
    </xf>
    <xf numFmtId="0" fontId="5" fillId="0" borderId="0" xfId="2" applyFont="1" applyAlignment="1" applyProtection="1">
      <alignment horizontal="right"/>
      <protection locked="0"/>
    </xf>
    <xf numFmtId="0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Protection="1">
      <protection locked="0"/>
    </xf>
    <xf numFmtId="164" fontId="3" fillId="0" borderId="0" xfId="2" applyNumberFormat="1" applyFont="1" applyProtection="1">
      <protection locked="0"/>
    </xf>
    <xf numFmtId="14" fontId="3" fillId="0" borderId="0" xfId="2" applyNumberFormat="1" applyFont="1" applyProtection="1">
      <protection locked="0"/>
    </xf>
    <xf numFmtId="14" fontId="3" fillId="0" borderId="0" xfId="2" applyNumberFormat="1" applyFont="1" applyAlignment="1" applyProtection="1">
      <alignment horizontal="left"/>
      <protection locked="0"/>
    </xf>
    <xf numFmtId="3" fontId="3" fillId="0" borderId="0" xfId="2" applyNumberFormat="1" applyFont="1" applyProtection="1">
      <protection locked="0"/>
    </xf>
    <xf numFmtId="0" fontId="3" fillId="0" borderId="3" xfId="2" applyFont="1" applyBorder="1" applyAlignment="1" applyProtection="1">
      <alignment horizontal="center" vertical="center" wrapText="1"/>
      <protection locked="0"/>
    </xf>
    <xf numFmtId="0" fontId="3" fillId="0" borderId="4" xfId="2" applyFont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left" vertical="center" wrapText="1"/>
      <protection locked="0"/>
    </xf>
    <xf numFmtId="0" fontId="3" fillId="0" borderId="6" xfId="2" applyFont="1" applyBorder="1" applyAlignment="1" applyProtection="1">
      <alignment vertical="center" wrapText="1"/>
      <protection locked="0"/>
    </xf>
    <xf numFmtId="14" fontId="3" fillId="0" borderId="6" xfId="2" applyNumberFormat="1" applyFont="1" applyBorder="1" applyAlignment="1" applyProtection="1">
      <alignment horizontal="center" vertical="center" wrapText="1"/>
      <protection locked="0"/>
    </xf>
    <xf numFmtId="14" fontId="3" fillId="0" borderId="7" xfId="2" applyNumberFormat="1" applyFont="1" applyBorder="1" applyAlignment="1" applyProtection="1">
      <alignment horizontal="center" vertical="center" wrapText="1"/>
      <protection locked="0"/>
    </xf>
    <xf numFmtId="0" fontId="3" fillId="0" borderId="11" xfId="2" applyFont="1" applyBorder="1" applyAlignment="1" applyProtection="1">
      <alignment horizontal="center" vertical="center" wrapText="1"/>
      <protection locked="0"/>
    </xf>
    <xf numFmtId="0" fontId="3" fillId="0" borderId="12" xfId="2" applyFont="1" applyBorder="1" applyAlignment="1" applyProtection="1">
      <alignment horizontal="center" vertical="center" wrapText="1"/>
      <protection locked="0"/>
    </xf>
    <xf numFmtId="0" fontId="3" fillId="0" borderId="13" xfId="2" applyFont="1" applyBorder="1" applyAlignment="1" applyProtection="1">
      <alignment horizontal="center" vertical="center" wrapText="1"/>
      <protection locked="0"/>
    </xf>
    <xf numFmtId="0" fontId="3" fillId="0" borderId="25" xfId="2" applyFont="1" applyBorder="1" applyAlignment="1" applyProtection="1">
      <alignment horizontal="center" vertical="center" wrapText="1"/>
      <protection locked="0"/>
    </xf>
    <xf numFmtId="0" fontId="3" fillId="0" borderId="17" xfId="2" applyFont="1" applyBorder="1" applyAlignment="1" applyProtection="1">
      <alignment horizontal="center" vertical="center" wrapText="1"/>
      <protection locked="0"/>
    </xf>
    <xf numFmtId="0" fontId="3" fillId="0" borderId="8" xfId="2" applyFont="1" applyBorder="1" applyAlignment="1" applyProtection="1">
      <alignment horizontal="left" vertical="center" wrapText="1" indent="1"/>
      <protection locked="0"/>
    </xf>
    <xf numFmtId="165" fontId="3" fillId="0" borderId="1" xfId="3" applyFont="1" applyBorder="1" applyAlignment="1" applyProtection="1">
      <alignment horizontal="center"/>
      <protection locked="0"/>
    </xf>
    <xf numFmtId="164" fontId="3" fillId="0" borderId="1" xfId="1" applyFont="1" applyBorder="1" applyAlignment="1" applyProtection="1">
      <alignment horizontal="center"/>
      <protection locked="0"/>
    </xf>
    <xf numFmtId="164" fontId="3" fillId="0" borderId="9" xfId="1" applyFont="1" applyBorder="1" applyAlignment="1" applyProtection="1">
      <alignment horizontal="center"/>
      <protection locked="0"/>
    </xf>
    <xf numFmtId="0" fontId="3" fillId="0" borderId="8" xfId="2" applyFont="1" applyBorder="1" applyAlignment="1">
      <alignment horizontal="left" vertical="center" wrapText="1" indent="1"/>
    </xf>
    <xf numFmtId="165" fontId="3" fillId="0" borderId="1" xfId="3" applyFont="1" applyBorder="1" applyAlignment="1">
      <alignment horizontal="center"/>
    </xf>
    <xf numFmtId="164" fontId="3" fillId="0" borderId="1" xfId="1" applyFont="1" applyBorder="1"/>
    <xf numFmtId="164" fontId="3" fillId="0" borderId="9" xfId="1" applyFont="1" applyBorder="1"/>
    <xf numFmtId="164" fontId="3" fillId="0" borderId="1" xfId="1" applyFont="1" applyBorder="1" applyProtection="1">
      <protection locked="0"/>
    </xf>
    <xf numFmtId="165" fontId="3" fillId="0" borderId="6" xfId="3" applyFont="1" applyBorder="1" applyAlignment="1" applyProtection="1">
      <alignment horizontal="center"/>
      <protection locked="0"/>
    </xf>
    <xf numFmtId="164" fontId="3" fillId="0" borderId="7" xfId="1" applyFont="1" applyBorder="1" applyProtection="1">
      <protection locked="0"/>
    </xf>
    <xf numFmtId="165" fontId="3" fillId="0" borderId="25" xfId="3" applyFont="1" applyBorder="1" applyAlignment="1" applyProtection="1">
      <alignment horizontal="center"/>
      <protection locked="0"/>
    </xf>
    <xf numFmtId="164" fontId="3" fillId="0" borderId="25" xfId="1" applyFont="1" applyBorder="1" applyProtection="1">
      <protection locked="0"/>
    </xf>
    <xf numFmtId="164" fontId="3" fillId="0" borderId="17" xfId="1" applyFont="1" applyBorder="1" applyProtection="1">
      <protection locked="0"/>
    </xf>
    <xf numFmtId="0" fontId="3" fillId="0" borderId="24" xfId="2" applyFont="1" applyBorder="1" applyAlignment="1" applyProtection="1">
      <alignment horizontal="left" vertical="center" wrapText="1" indent="1"/>
      <protection locked="0"/>
    </xf>
    <xf numFmtId="165" fontId="3" fillId="0" borderId="23" xfId="3" applyFont="1" applyBorder="1" applyAlignment="1" applyProtection="1">
      <alignment horizontal="center"/>
      <protection locked="0"/>
    </xf>
    <xf numFmtId="164" fontId="3" fillId="0" borderId="23" xfId="1" applyFont="1" applyBorder="1" applyProtection="1">
      <protection locked="0"/>
    </xf>
    <xf numFmtId="164" fontId="3" fillId="0" borderId="22" xfId="1" applyFont="1" applyBorder="1" applyProtection="1">
      <protection locked="0"/>
    </xf>
    <xf numFmtId="165" fontId="3" fillId="0" borderId="20" xfId="3" applyFont="1" applyBorder="1" applyAlignment="1" applyProtection="1">
      <alignment horizontal="center"/>
      <protection locked="0"/>
    </xf>
    <xf numFmtId="164" fontId="3" fillId="0" borderId="20" xfId="1" applyFont="1" applyBorder="1" applyProtection="1">
      <protection locked="0"/>
    </xf>
    <xf numFmtId="0" fontId="3" fillId="0" borderId="0" xfId="2" applyFont="1" applyAlignment="1" applyProtection="1">
      <alignment horizontal="left" indent="1"/>
      <protection locked="0"/>
    </xf>
    <xf numFmtId="165" fontId="10" fillId="0" borderId="0" xfId="3" applyFont="1" applyAlignment="1" applyProtection="1">
      <alignment horizontal="center"/>
      <protection locked="0"/>
    </xf>
    <xf numFmtId="165" fontId="10" fillId="0" borderId="0" xfId="3" applyFont="1" applyAlignment="1" applyProtection="1">
      <alignment horizontal="center" wrapText="1"/>
      <protection locked="0"/>
    </xf>
    <xf numFmtId="164" fontId="10" fillId="0" borderId="0" xfId="1" applyFont="1" applyProtection="1">
      <protection locked="0"/>
    </xf>
    <xf numFmtId="0" fontId="10" fillId="0" borderId="0" xfId="2" applyFont="1" applyProtection="1">
      <protection locked="0"/>
    </xf>
    <xf numFmtId="0" fontId="9" fillId="0" borderId="0" xfId="0" applyFont="1" applyBorder="1" applyAlignment="1">
      <alignment horizontal="left" vertical="center"/>
    </xf>
    <xf numFmtId="164" fontId="9" fillId="0" borderId="0" xfId="1" applyFont="1" applyBorder="1" applyAlignment="1">
      <alignment horizontal="left" vertical="center"/>
    </xf>
    <xf numFmtId="0" fontId="6" fillId="0" borderId="14" xfId="2" applyFont="1" applyBorder="1" applyAlignment="1" applyProtection="1">
      <alignment horizontal="left" vertical="center" wrapText="1"/>
      <protection locked="0"/>
    </xf>
    <xf numFmtId="0" fontId="6" fillId="0" borderId="5" xfId="2" applyFont="1" applyBorder="1" applyAlignment="1" applyProtection="1">
      <alignment horizontal="left" vertical="center" wrapText="1" indent="1"/>
      <protection locked="0"/>
    </xf>
    <xf numFmtId="0" fontId="6" fillId="0" borderId="21" xfId="2" applyFont="1" applyBorder="1" applyAlignment="1" applyProtection="1">
      <alignment horizontal="left" vertical="center" indent="1"/>
      <protection locked="0"/>
    </xf>
    <xf numFmtId="0" fontId="6" fillId="0" borderId="12" xfId="2" applyFont="1" applyBorder="1" applyAlignment="1" applyProtection="1">
      <alignment horizontal="center" vertical="center" wrapText="1"/>
      <protection locked="0"/>
    </xf>
    <xf numFmtId="2" fontId="6" fillId="0" borderId="18" xfId="2" applyNumberFormat="1" applyFont="1" applyBorder="1" applyAlignment="1" applyProtection="1">
      <alignment horizontal="center" vertical="center" wrapText="1"/>
      <protection locked="0"/>
    </xf>
    <xf numFmtId="2" fontId="6" fillId="0" borderId="19" xfId="2" applyNumberFormat="1" applyFont="1" applyBorder="1" applyAlignment="1" applyProtection="1">
      <alignment horizontal="center" vertical="center" wrapText="1"/>
      <protection locked="0"/>
    </xf>
    <xf numFmtId="2" fontId="9" fillId="0" borderId="15" xfId="0" applyNumberFormat="1" applyFont="1" applyBorder="1" applyAlignment="1">
      <alignment horizontal="center" vertical="center"/>
    </xf>
    <xf numFmtId="2" fontId="9" fillId="0" borderId="9" xfId="1" applyNumberFormat="1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 vertical="center"/>
    </xf>
    <xf numFmtId="2" fontId="9" fillId="0" borderId="13" xfId="1" applyNumberFormat="1" applyFont="1" applyBorder="1" applyAlignment="1">
      <alignment horizontal="center" vertical="center"/>
    </xf>
    <xf numFmtId="164" fontId="3" fillId="0" borderId="1" xfId="1" applyFont="1" applyFill="1" applyBorder="1"/>
    <xf numFmtId="164" fontId="3" fillId="0" borderId="1" xfId="1" applyFont="1" applyFill="1" applyBorder="1" applyProtection="1">
      <protection locked="0"/>
    </xf>
    <xf numFmtId="4" fontId="3" fillId="0" borderId="0" xfId="2" applyNumberFormat="1" applyFont="1" applyProtection="1">
      <protection locked="0"/>
    </xf>
    <xf numFmtId="2" fontId="3" fillId="0" borderId="0" xfId="2" applyNumberFormat="1" applyFont="1" applyProtection="1"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5" xfId="2" applyFont="1" applyBorder="1" applyAlignment="1" applyProtection="1">
      <alignment horizontal="center" vertical="center" wrapText="1"/>
      <protection locked="0"/>
    </xf>
    <xf numFmtId="0" fontId="3" fillId="0" borderId="3" xfId="2" applyFont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right" vertical="top" wrapText="1"/>
      <protection locked="0"/>
    </xf>
  </cellXfs>
  <cellStyles count="4">
    <cellStyle name="Comma 2" xfId="3" xr:uid="{00000000-0005-0000-0000-000001000000}"/>
    <cellStyle name="Koma" xfId="1" builtinId="3"/>
    <cellStyle name="Normaallaad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zoomScaleNormal="100" workbookViewId="0">
      <selection activeCell="B7" sqref="B7"/>
    </sheetView>
  </sheetViews>
  <sheetFormatPr defaultColWidth="9.109375" defaultRowHeight="13.2" x14ac:dyDescent="0.25"/>
  <cols>
    <col min="1" max="1" width="49.33203125" style="4" customWidth="1"/>
    <col min="2" max="3" width="19.6640625" style="4" customWidth="1"/>
    <col min="4" max="4" width="34.109375" style="4" bestFit="1" customWidth="1"/>
    <col min="5" max="5" width="26.33203125" style="4" bestFit="1" customWidth="1"/>
    <col min="6" max="6" width="25.44140625" style="4" bestFit="1" customWidth="1"/>
    <col min="7" max="7" width="24" style="4" customWidth="1"/>
    <col min="8" max="8" width="18.44140625" style="4" customWidth="1"/>
    <col min="9" max="9" width="6.33203125" style="4" customWidth="1"/>
    <col min="10" max="16384" width="9.109375" style="4"/>
  </cols>
  <sheetData>
    <row r="1" spans="1:10" ht="60" customHeight="1" x14ac:dyDescent="0.25">
      <c r="B1" s="22"/>
      <c r="C1" s="19"/>
      <c r="D1" s="23"/>
      <c r="G1" s="81" t="s">
        <v>37</v>
      </c>
      <c r="H1" s="81"/>
    </row>
    <row r="2" spans="1:10" x14ac:dyDescent="0.25">
      <c r="A2" s="2" t="s">
        <v>34</v>
      </c>
    </row>
    <row r="3" spans="1:10" x14ac:dyDescent="0.25">
      <c r="A3" s="2" t="s">
        <v>27</v>
      </c>
    </row>
    <row r="4" spans="1:10" x14ac:dyDescent="0.25">
      <c r="A4" s="4" t="s">
        <v>17</v>
      </c>
    </row>
    <row r="5" spans="1:10" x14ac:dyDescent="0.25">
      <c r="A5" s="4" t="s">
        <v>0</v>
      </c>
      <c r="B5" s="4" t="s">
        <v>41</v>
      </c>
    </row>
    <row r="6" spans="1:10" x14ac:dyDescent="0.25">
      <c r="A6" s="4" t="s">
        <v>1</v>
      </c>
      <c r="B6" s="4">
        <v>2020</v>
      </c>
      <c r="J6" s="19"/>
    </row>
    <row r="7" spans="1:10" x14ac:dyDescent="0.25">
      <c r="A7" s="4" t="s">
        <v>2</v>
      </c>
      <c r="B7" s="24"/>
    </row>
    <row r="8" spans="1:10" ht="13.8" thickBot="1" x14ac:dyDescent="0.3"/>
    <row r="9" spans="1:10" ht="52.8" x14ac:dyDescent="0.25">
      <c r="A9" s="77"/>
      <c r="B9" s="79" t="s">
        <v>31</v>
      </c>
      <c r="C9" s="79"/>
      <c r="D9" s="79" t="s">
        <v>30</v>
      </c>
      <c r="E9" s="25" t="s">
        <v>32</v>
      </c>
      <c r="F9" s="25" t="s">
        <v>33</v>
      </c>
      <c r="G9" s="79" t="s">
        <v>3</v>
      </c>
      <c r="H9" s="26" t="s">
        <v>35</v>
      </c>
    </row>
    <row r="10" spans="1:10" ht="27" thickBot="1" x14ac:dyDescent="0.3">
      <c r="A10" s="78"/>
      <c r="B10" s="27" t="s">
        <v>6</v>
      </c>
      <c r="C10" s="28" t="s">
        <v>7</v>
      </c>
      <c r="D10" s="80"/>
      <c r="E10" s="29">
        <v>44012</v>
      </c>
      <c r="F10" s="29">
        <v>44012</v>
      </c>
      <c r="G10" s="80"/>
      <c r="H10" s="30">
        <v>44012</v>
      </c>
    </row>
    <row r="11" spans="1:10" ht="13.8" thickBot="1" x14ac:dyDescent="0.3">
      <c r="A11" s="31"/>
      <c r="B11" s="32">
        <v>1</v>
      </c>
      <c r="C11" s="32">
        <v>2</v>
      </c>
      <c r="D11" s="32">
        <v>3</v>
      </c>
      <c r="E11" s="32">
        <v>4</v>
      </c>
      <c r="F11" s="32">
        <v>5</v>
      </c>
      <c r="G11" s="32">
        <v>6</v>
      </c>
      <c r="H11" s="33" t="s">
        <v>4</v>
      </c>
    </row>
    <row r="12" spans="1:10" x14ac:dyDescent="0.25">
      <c r="A12" s="63" t="s">
        <v>26</v>
      </c>
      <c r="B12" s="34"/>
      <c r="C12" s="34"/>
      <c r="D12" s="34"/>
      <c r="E12" s="34"/>
      <c r="F12" s="34"/>
      <c r="G12" s="34"/>
      <c r="H12" s="35"/>
    </row>
    <row r="13" spans="1:10" x14ac:dyDescent="0.25">
      <c r="A13" s="36" t="s">
        <v>15</v>
      </c>
      <c r="B13" s="37">
        <v>0</v>
      </c>
      <c r="C13" s="37">
        <v>0</v>
      </c>
      <c r="D13" s="38">
        <v>247923</v>
      </c>
      <c r="E13" s="38">
        <f>247923-150093.57+19075.31</f>
        <v>116904.73999999999</v>
      </c>
      <c r="F13" s="38">
        <f>247923-150093.57+19075.31</f>
        <v>116904.73999999999</v>
      </c>
      <c r="G13" s="38">
        <f>D13-F13</f>
        <v>131018.26000000001</v>
      </c>
      <c r="H13" s="39"/>
    </row>
    <row r="14" spans="1:10" x14ac:dyDescent="0.25">
      <c r="A14" s="40" t="s">
        <v>28</v>
      </c>
      <c r="B14" s="41">
        <v>224596.29</v>
      </c>
      <c r="C14" s="41">
        <v>30000</v>
      </c>
      <c r="D14" s="42">
        <v>604947</v>
      </c>
      <c r="E14" s="73">
        <f>177427.25</f>
        <v>177427.25</v>
      </c>
      <c r="F14" s="73">
        <f>172842</f>
        <v>172842</v>
      </c>
      <c r="G14" s="42">
        <v>193313.13</v>
      </c>
      <c r="H14" s="43">
        <f>B14+C14+D14-E14-G14</f>
        <v>488802.91000000003</v>
      </c>
    </row>
    <row r="15" spans="1:10" ht="39.6" x14ac:dyDescent="0.25">
      <c r="A15" s="36" t="s">
        <v>29</v>
      </c>
      <c r="B15" s="37">
        <v>157828.29</v>
      </c>
      <c r="C15" s="37">
        <v>6162.55</v>
      </c>
      <c r="D15" s="44">
        <v>297400</v>
      </c>
      <c r="E15" s="74">
        <f>216828.37+1806.3+2270</f>
        <v>220904.66999999998</v>
      </c>
      <c r="F15" s="74">
        <f>101732.81+680.1+1806.3+4429.01+2270</f>
        <v>110918.22</v>
      </c>
      <c r="G15" s="44">
        <v>123790.35</v>
      </c>
      <c r="H15" s="43">
        <f>B15+C15+D15-E15-G15</f>
        <v>116695.81999999998</v>
      </c>
    </row>
    <row r="16" spans="1:10" ht="26.4" x14ac:dyDescent="0.25">
      <c r="A16" s="36" t="s">
        <v>8</v>
      </c>
      <c r="B16" s="37">
        <v>9387</v>
      </c>
      <c r="C16" s="37">
        <v>0</v>
      </c>
      <c r="D16" s="44">
        <v>146000</v>
      </c>
      <c r="E16" s="44">
        <f>93162.85+1047.72+10800+2101.52</f>
        <v>107112.09000000001</v>
      </c>
      <c r="F16" s="44">
        <f>37485.02+1047.72</f>
        <v>38532.74</v>
      </c>
      <c r="G16" s="44">
        <f>27653.87+1500+233.5+1500+2335.02-2101.52+12000-10800</f>
        <v>32320.869999999995</v>
      </c>
      <c r="H16" s="43">
        <f>B16+C16+D16-E16-G16</f>
        <v>15954.039999999994</v>
      </c>
    </row>
    <row r="17" spans="1:8" ht="13.8" thickBot="1" x14ac:dyDescent="0.3">
      <c r="A17" s="64" t="s">
        <v>25</v>
      </c>
      <c r="B17" s="45">
        <f>SUM(B13:B16)</f>
        <v>391811.58</v>
      </c>
      <c r="C17" s="45">
        <f t="shared" ref="C17:F17" si="0">SUM(C13:C16)</f>
        <v>36162.550000000003</v>
      </c>
      <c r="D17" s="45">
        <f t="shared" si="0"/>
        <v>1296270</v>
      </c>
      <c r="E17" s="45">
        <f t="shared" si="0"/>
        <v>622348.75</v>
      </c>
      <c r="F17" s="45">
        <f t="shared" si="0"/>
        <v>439197.69999999995</v>
      </c>
      <c r="G17" s="45">
        <f>SUM(G13:G16)</f>
        <v>480442.61</v>
      </c>
      <c r="H17" s="46">
        <f>B17+C17+D17-E17-G17</f>
        <v>621452.7699999999</v>
      </c>
    </row>
    <row r="18" spans="1:8" x14ac:dyDescent="0.25">
      <c r="A18" s="63" t="s">
        <v>24</v>
      </c>
      <c r="B18" s="47"/>
      <c r="C18" s="47"/>
      <c r="D18" s="48"/>
      <c r="E18" s="48"/>
      <c r="F18" s="48"/>
      <c r="G18" s="48"/>
      <c r="H18" s="49"/>
    </row>
    <row r="19" spans="1:8" x14ac:dyDescent="0.25">
      <c r="A19" s="50" t="s">
        <v>23</v>
      </c>
      <c r="B19" s="51">
        <v>0</v>
      </c>
      <c r="C19" s="51">
        <v>0</v>
      </c>
      <c r="D19" s="52">
        <v>35000</v>
      </c>
      <c r="E19" s="52"/>
      <c r="F19" s="52"/>
      <c r="G19" s="52"/>
      <c r="H19" s="53"/>
    </row>
    <row r="20" spans="1:8" x14ac:dyDescent="0.25">
      <c r="A20" s="50" t="s">
        <v>38</v>
      </c>
      <c r="B20" s="51">
        <v>0</v>
      </c>
      <c r="C20" s="51">
        <v>0</v>
      </c>
      <c r="D20" s="52">
        <v>426000</v>
      </c>
      <c r="E20" s="52">
        <v>255600</v>
      </c>
      <c r="F20" s="52">
        <v>255600</v>
      </c>
      <c r="G20" s="52">
        <f>D20-E20</f>
        <v>170400</v>
      </c>
      <c r="H20" s="53">
        <v>0</v>
      </c>
    </row>
    <row r="21" spans="1:8" x14ac:dyDescent="0.25">
      <c r="A21" s="50" t="s">
        <v>9</v>
      </c>
      <c r="B21" s="51">
        <v>0</v>
      </c>
      <c r="C21" s="51">
        <v>0</v>
      </c>
      <c r="D21" s="52">
        <v>4000</v>
      </c>
      <c r="E21" s="52">
        <v>1152.96</v>
      </c>
      <c r="F21" s="52">
        <v>1152.96</v>
      </c>
      <c r="G21" s="52">
        <v>0</v>
      </c>
      <c r="H21" s="53">
        <f>D21-F21</f>
        <v>2847.04</v>
      </c>
    </row>
    <row r="22" spans="1:8" ht="13.8" thickBot="1" x14ac:dyDescent="0.3">
      <c r="A22" s="64" t="s">
        <v>22</v>
      </c>
      <c r="B22" s="45">
        <f t="shared" ref="B22:G22" si="1">SUM(B19:B21)</f>
        <v>0</v>
      </c>
      <c r="C22" s="45">
        <f t="shared" si="1"/>
        <v>0</v>
      </c>
      <c r="D22" s="45">
        <f t="shared" si="1"/>
        <v>465000</v>
      </c>
      <c r="E22" s="45">
        <f t="shared" si="1"/>
        <v>256752.96</v>
      </c>
      <c r="F22" s="45">
        <f t="shared" si="1"/>
        <v>256752.96</v>
      </c>
      <c r="G22" s="45">
        <f t="shared" si="1"/>
        <v>170400</v>
      </c>
      <c r="H22" s="46">
        <f>B22+C22+D22-E22-G22</f>
        <v>37847.040000000008</v>
      </c>
    </row>
    <row r="23" spans="1:8" ht="13.8" thickBot="1" x14ac:dyDescent="0.3">
      <c r="A23" s="65" t="s">
        <v>5</v>
      </c>
      <c r="B23" s="54"/>
      <c r="C23" s="55"/>
      <c r="D23" s="55">
        <f>D17+D22</f>
        <v>1761270</v>
      </c>
      <c r="E23" s="55">
        <f t="shared" ref="E23:G23" si="2">E17+E22</f>
        <v>879101.71</v>
      </c>
      <c r="F23" s="55">
        <f t="shared" si="2"/>
        <v>695950.65999999992</v>
      </c>
      <c r="G23" s="55">
        <f t="shared" si="2"/>
        <v>650842.61</v>
      </c>
      <c r="H23" s="55">
        <f>H17+H22</f>
        <v>659299.80999999994</v>
      </c>
    </row>
    <row r="24" spans="1:8" x14ac:dyDescent="0.25">
      <c r="A24" s="56"/>
      <c r="B24" s="57"/>
      <c r="C24" s="58"/>
      <c r="D24" s="59"/>
      <c r="E24" s="60"/>
    </row>
    <row r="25" spans="1:8" x14ac:dyDescent="0.25">
      <c r="B25" s="19"/>
      <c r="C25" s="20"/>
      <c r="H25" s="21"/>
    </row>
    <row r="26" spans="1:8" x14ac:dyDescent="0.25">
      <c r="A26" s="4" t="s">
        <v>39</v>
      </c>
      <c r="B26" s="20"/>
      <c r="C26" s="20"/>
    </row>
    <row r="27" spans="1:8" x14ac:dyDescent="0.25">
      <c r="B27" s="19"/>
      <c r="C27" s="17"/>
      <c r="D27" s="19"/>
      <c r="E27" s="5"/>
      <c r="H27" s="5"/>
    </row>
    <row r="28" spans="1:8" ht="15" x14ac:dyDescent="0.25">
      <c r="B28" s="18"/>
      <c r="C28" s="17"/>
      <c r="D28" s="16"/>
      <c r="E28" s="1"/>
      <c r="F28" s="1"/>
      <c r="G28" s="1"/>
      <c r="H28" s="1"/>
    </row>
  </sheetData>
  <sheetProtection insertRows="0"/>
  <mergeCells count="5">
    <mergeCell ref="A9:A10"/>
    <mergeCell ref="B9:C9"/>
    <mergeCell ref="D9:D10"/>
    <mergeCell ref="G9:G10"/>
    <mergeCell ref="G1:H1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zoomScaleNormal="100" workbookViewId="0">
      <selection activeCell="B5" sqref="B5"/>
    </sheetView>
  </sheetViews>
  <sheetFormatPr defaultColWidth="8.88671875" defaultRowHeight="13.8" x14ac:dyDescent="0.3"/>
  <cols>
    <col min="1" max="1" width="40.33203125" style="3" customWidth="1"/>
    <col min="2" max="4" width="28.5546875" style="3" customWidth="1"/>
    <col min="5" max="16384" width="8.88671875" style="3"/>
  </cols>
  <sheetData>
    <row r="1" spans="1:5" ht="60" customHeight="1" x14ac:dyDescent="0.3">
      <c r="A1" s="2"/>
      <c r="B1" s="2"/>
      <c r="C1" s="2"/>
      <c r="D1" s="81" t="s">
        <v>36</v>
      </c>
      <c r="E1" s="81"/>
    </row>
    <row r="2" spans="1:5" x14ac:dyDescent="0.3">
      <c r="A2" s="2" t="s">
        <v>11</v>
      </c>
      <c r="B2" s="2"/>
      <c r="C2" s="2"/>
      <c r="D2" s="4"/>
    </row>
    <row r="3" spans="1:5" x14ac:dyDescent="0.3">
      <c r="A3" s="2" t="s">
        <v>12</v>
      </c>
      <c r="B3" s="2"/>
      <c r="C3" s="2"/>
      <c r="D3" s="4"/>
    </row>
    <row r="4" spans="1:5" x14ac:dyDescent="0.3">
      <c r="A4" s="4" t="s">
        <v>17</v>
      </c>
      <c r="B4" s="4"/>
      <c r="C4" s="4"/>
      <c r="D4" s="4"/>
    </row>
    <row r="5" spans="1:5" x14ac:dyDescent="0.3">
      <c r="A5" s="4" t="s">
        <v>0</v>
      </c>
      <c r="B5" s="4" t="s">
        <v>41</v>
      </c>
      <c r="C5" s="4"/>
      <c r="D5" s="4"/>
    </row>
    <row r="6" spans="1:5" x14ac:dyDescent="0.3">
      <c r="A6" s="4" t="s">
        <v>1</v>
      </c>
      <c r="B6" s="4">
        <v>2020</v>
      </c>
      <c r="C6" s="4"/>
      <c r="D6" s="4"/>
    </row>
    <row r="7" spans="1:5" x14ac:dyDescent="0.3">
      <c r="A7" s="4" t="s">
        <v>2</v>
      </c>
      <c r="B7" s="75">
        <v>30200</v>
      </c>
      <c r="C7" s="4"/>
      <c r="D7" s="5"/>
    </row>
    <row r="8" spans="1:5" x14ac:dyDescent="0.3">
      <c r="A8" s="4" t="s">
        <v>13</v>
      </c>
      <c r="B8" s="76">
        <f>C14</f>
        <v>10927.255000000001</v>
      </c>
      <c r="C8" s="4"/>
      <c r="D8" s="5"/>
    </row>
    <row r="9" spans="1:5" ht="14.4" thickBot="1" x14ac:dyDescent="0.35">
      <c r="A9" s="6"/>
      <c r="B9" s="4"/>
      <c r="C9" s="4"/>
      <c r="D9" s="5"/>
    </row>
    <row r="10" spans="1:5" s="12" customFormat="1" ht="29.4" customHeight="1" thickBot="1" x14ac:dyDescent="0.35">
      <c r="A10" s="7" t="s">
        <v>14</v>
      </c>
      <c r="B10" s="66" t="s">
        <v>16</v>
      </c>
      <c r="C10" s="66" t="s">
        <v>18</v>
      </c>
      <c r="D10" s="8" t="s">
        <v>10</v>
      </c>
    </row>
    <row r="11" spans="1:5" s="12" customFormat="1" ht="29.4" customHeight="1" x14ac:dyDescent="0.3">
      <c r="A11" s="13" t="s">
        <v>19</v>
      </c>
      <c r="B11" s="67">
        <f>33297/2</f>
        <v>16648.5</v>
      </c>
      <c r="C11" s="67">
        <f>(11600+3914.41)/2</f>
        <v>7757.2049999999999</v>
      </c>
      <c r="D11" s="68"/>
    </row>
    <row r="12" spans="1:5" s="12" customFormat="1" ht="29.4" customHeight="1" x14ac:dyDescent="0.3">
      <c r="A12" s="14" t="s">
        <v>20</v>
      </c>
      <c r="B12" s="69">
        <f>(5295.76+796+311+4410)/2</f>
        <v>5406.38</v>
      </c>
      <c r="C12" s="69">
        <f>(306.62+455.78+4034.84)/2</f>
        <v>2398.62</v>
      </c>
      <c r="D12" s="70"/>
    </row>
    <row r="13" spans="1:5" s="12" customFormat="1" ht="29.4" customHeight="1" thickBot="1" x14ac:dyDescent="0.35">
      <c r="A13" s="14" t="s">
        <v>21</v>
      </c>
      <c r="B13" s="69">
        <f>(4503.24+1787)/2+5000</f>
        <v>8145.12</v>
      </c>
      <c r="C13" s="69">
        <f>(319.52+1223.34)/2</f>
        <v>771.43</v>
      </c>
      <c r="D13" s="70"/>
    </row>
    <row r="14" spans="1:5" s="12" customFormat="1" ht="29.4" customHeight="1" thickBot="1" x14ac:dyDescent="0.35">
      <c r="A14" s="15" t="s">
        <v>5</v>
      </c>
      <c r="B14" s="71">
        <f>SUM(B11:B13)</f>
        <v>30200</v>
      </c>
      <c r="C14" s="71">
        <f>SUM(C11:C13)</f>
        <v>10927.255000000001</v>
      </c>
      <c r="D14" s="72">
        <f>B14-C14</f>
        <v>19272.744999999999</v>
      </c>
    </row>
    <row r="15" spans="1:5" s="12" customFormat="1" x14ac:dyDescent="0.3">
      <c r="A15" s="61"/>
      <c r="B15" s="61"/>
      <c r="C15" s="61"/>
      <c r="D15" s="62"/>
    </row>
    <row r="16" spans="1:5" x14ac:dyDescent="0.3">
      <c r="A16" s="6"/>
      <c r="B16" s="6"/>
      <c r="C16" s="6"/>
      <c r="D16" s="9"/>
    </row>
    <row r="17" spans="1:6" x14ac:dyDescent="0.3">
      <c r="A17" s="10" t="s">
        <v>40</v>
      </c>
      <c r="B17" s="10"/>
      <c r="C17" s="10"/>
      <c r="D17" s="11"/>
      <c r="E17" s="11"/>
      <c r="F17" s="11"/>
    </row>
    <row r="18" spans="1:6" x14ac:dyDescent="0.3">
      <c r="A18" s="6"/>
      <c r="B18" s="6"/>
      <c r="C18" s="6"/>
      <c r="D18" s="9"/>
    </row>
    <row r="19" spans="1:6" x14ac:dyDescent="0.3">
      <c r="A19" s="10"/>
      <c r="B19" s="10"/>
      <c r="C19" s="10"/>
      <c r="D19" s="11"/>
    </row>
  </sheetData>
  <mergeCells count="1">
    <mergeCell ref="D1:E1"/>
  </mergeCells>
  <pageMargins left="0.7" right="0.7" top="0.75" bottom="0.75" header="0.3" footer="0.3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2020 KÜSK MAK</vt:lpstr>
      <vt:lpstr>2020 ECP</vt:lpstr>
      <vt:lpstr>'2020 ECP'!Prindiala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Sirle</dc:creator>
  <cp:lastModifiedBy>Anneli Roosalu</cp:lastModifiedBy>
  <cp:lastPrinted>2020-07-13T11:31:32Z</cp:lastPrinted>
  <dcterms:created xsi:type="dcterms:W3CDTF">2016-02-15T08:49:16Z</dcterms:created>
  <dcterms:modified xsi:type="dcterms:W3CDTF">2020-07-20T05:20:55Z</dcterms:modified>
</cp:coreProperties>
</file>